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filterPrivacy="1" defaultThemeVersion="166925"/>
  <xr:revisionPtr revIDLastSave="0" documentId="13_ncr:1_{873BCB7D-DE4D-4C57-B034-EB708A3DE97B}" xr6:coauthVersionLast="47" xr6:coauthVersionMax="47" xr10:uidLastSave="{00000000-0000-0000-0000-000000000000}"/>
  <bookViews>
    <workbookView xWindow="-120" yWindow="-120" windowWidth="29040" windowHeight="15840" xr2:uid="{522040BB-36A2-449E-AD7E-37DF211D9B14}"/>
  </bookViews>
  <sheets>
    <sheet name="Sheet1" sheetId="4" r:id="rId1"/>
  </sheets>
  <definedNames>
    <definedName name="_xlnm._FilterDatabase" localSheetId="0" hidden="1">Sheet1!$A$1:$F$1</definedName>
    <definedName name="_xlnm.Print_Titles" localSheetId="0">Sheet1!$1:$1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" i="4" l="1"/>
  <c r="D36" i="4" s="1"/>
  <c r="E36" i="4"/>
  <c r="D49" i="4"/>
  <c r="D48" i="4"/>
  <c r="D57" i="4" s="1"/>
  <c r="D32" i="4"/>
  <c r="D31" i="4"/>
  <c r="D30" i="4"/>
  <c r="D29" i="4"/>
  <c r="D28" i="4"/>
  <c r="D27" i="4"/>
  <c r="D26" i="4" l="1"/>
  <c r="D25" i="4"/>
  <c r="F15" i="4" l="1"/>
</calcChain>
</file>

<file path=xl/sharedStrings.xml><?xml version="1.0" encoding="utf-8"?>
<sst xmlns="http://schemas.openxmlformats.org/spreadsheetml/2006/main" count="238" uniqueCount="65">
  <si>
    <t>Mid-Atlantic TRM</t>
  </si>
  <si>
    <t>Conversion to Ductless Mini Split Heat Pump</t>
  </si>
  <si>
    <t>Xcel CO and ComEd DSM Plans</t>
  </si>
  <si>
    <t>Steamer</t>
  </si>
  <si>
    <t>Refrigeration - Door Gasket Replacement</t>
  </si>
  <si>
    <t>Sector</t>
  </si>
  <si>
    <t>TRM Value</t>
  </si>
  <si>
    <t>Residential</t>
  </si>
  <si>
    <t>Commercial</t>
  </si>
  <si>
    <t>Measure Name</t>
  </si>
  <si>
    <t>Annual Electric Energy Savings (kWh)</t>
  </si>
  <si>
    <t>Measure Lifetime (Years)</t>
  </si>
  <si>
    <t>Thermostat - Connected</t>
  </si>
  <si>
    <t>2021 Evaluation results</t>
  </si>
  <si>
    <t>Connected Thermostat - ENERGY STAR (gas)</t>
  </si>
  <si>
    <t>Connected Thermostat - ENERGY STAR (electric)</t>
  </si>
  <si>
    <t>2017 Evaluation results</t>
  </si>
  <si>
    <t>Program Planning Value</t>
  </si>
  <si>
    <t>AEG Research</t>
  </si>
  <si>
    <t>Measure Characteristic</t>
  </si>
  <si>
    <t>Annual Peak Demand Savings (kW)</t>
  </si>
  <si>
    <t xml:space="preserve">Incremental Cost </t>
  </si>
  <si>
    <t>Refrigerator - Decommissioning and Recycling</t>
  </si>
  <si>
    <t>Freezer - Decommissioning and Recycling</t>
  </si>
  <si>
    <t xml:space="preserve">Behavioral </t>
  </si>
  <si>
    <t>Insulation - Ceiling Upgrade - HEIP (electric)</t>
  </si>
  <si>
    <t xml:space="preserve">Insulation - Ceiling Upgrade - HEIP (gas) </t>
  </si>
  <si>
    <t>Ducting - Repair and Sealing - HEIP (electric)</t>
  </si>
  <si>
    <t>Ducting - Repair and Sealing - HEIP (gas)</t>
  </si>
  <si>
    <t>Building Shell - Air Sealing (Infiltration Control) - HEIP (electric)</t>
  </si>
  <si>
    <t>Building Shell - Air Sealing (Infiltration Control) - HEIP (gas)</t>
  </si>
  <si>
    <t>Insulation - Ceiling Upgrade - HEEAP (gas)</t>
  </si>
  <si>
    <t>Ducting - Repair and Sealing - HEEAP (electric)</t>
  </si>
  <si>
    <t>Ducting - Repair and Sealing - HEEAP (gas)</t>
  </si>
  <si>
    <t>HVAC - Maintenance and Tune-Up - HEEAP</t>
  </si>
  <si>
    <t>Insulation - Ceiling Upgrade - HEIP (gas)</t>
  </si>
  <si>
    <t>Insulation - Ceiling Upgrade - HEEAP (electric)</t>
  </si>
  <si>
    <t>Griddle</t>
  </si>
  <si>
    <t>N/A</t>
  </si>
  <si>
    <t>LED - HEEAP</t>
  </si>
  <si>
    <t>Building Shell - Air Sealing (Infiltration Control) - HEEAP (electric)</t>
  </si>
  <si>
    <t>Building Shell - Air Sealing (Infiltration Control) - HEEAP (gas)</t>
  </si>
  <si>
    <t>Pennsylvania TRM</t>
  </si>
  <si>
    <t>Illinois TRM</t>
  </si>
  <si>
    <t>ENERGY STAR Cooking Equipment Calculator</t>
  </si>
  <si>
    <t>Interior General Service Lighting - Standard LED</t>
  </si>
  <si>
    <t>Interior Exempted Lighting - Specialty LED</t>
  </si>
  <si>
    <t>Connected Thermostat - ENERGY STAR - HEEAP (electric)</t>
  </si>
  <si>
    <t>Connected Thermostat - ENERGY STAR - HEEAP (gas)</t>
  </si>
  <si>
    <t>Connected Thermostat - ENERGY STAR - HEIP (electric)</t>
  </si>
  <si>
    <t>Connected Thermostat - ENERGY STAR - HEIP (gas)</t>
  </si>
  <si>
    <t>2022 Evaluation results</t>
  </si>
  <si>
    <t>2023 Evaluation results</t>
  </si>
  <si>
    <t>Annual Electric Energy Savings (kW)</t>
  </si>
  <si>
    <t>0.1057/1,000 SF</t>
  </si>
  <si>
    <t>GPC program data</t>
  </si>
  <si>
    <t>Program Planning Value Source/Reference</t>
  </si>
  <si>
    <t>Building Energy Management System (BEMS)</t>
  </si>
  <si>
    <t>371/1,000 SF</t>
  </si>
  <si>
    <t>Thermostat - Connected (electric)</t>
  </si>
  <si>
    <t>Thermostat - Connected (gas)</t>
  </si>
  <si>
    <t>Oven</t>
  </si>
  <si>
    <t>Water Heater (&lt;=55 Gal) - HPWH - ENERGY STAR</t>
  </si>
  <si>
    <t>109,260/Unit</t>
  </si>
  <si>
    <t>11.48/Unit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</si>
</sst>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164" formatCode="&quot;$&quot;#,##0"/>
    <numFmt numFmtId="165" formatCode="#,##0.0000"/>
    <numFmt numFmtId="166" formatCode="0.0000"/>
    <numFmt numFmtId="167" formatCode="#,##0.000"/>
    <numFmt numFmtId="168" formatCode="#,##0.0"/>
    <numFmt numFmtId="169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4" fillId="0" borderId="0" xfId="0" applyFont="1" applyFill="1" applyBorder="1"/>
    <xf numFmtId="0" fontId="4" fillId="0" borderId="1" xfId="0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3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165" fontId="4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169" fontId="4" fillId="0" borderId="1" xfId="0" applyNumberFormat="1" applyFont="1" applyFill="1" applyBorder="1" applyAlignment="1">
      <alignment horizontal="center" vertical="center"/>
    </xf>
    <xf numFmtId="169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center" vertical="center"/>
    </xf>
    <xf numFmtId="167" fontId="4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166" fontId="4" fillId="0" borderId="0" xfId="0" applyNumberFormat="1" applyFont="1" applyBorder="1" applyAlignment="1">
      <alignment vertical="center"/>
    </xf>
    <xf numFmtId="165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7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9" fontId="4" fillId="0" borderId="1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0" fontId="4" fillId="0" borderId="0" xfId="0" applyFont="1" applyBorder="1"/>
    <xf numFmtId="0" fontId="6" fillId="0" borderId="0" xfId="0" applyFont="1" applyBorder="1"/>
    <xf numFmtId="0" fontId="7" fillId="0" borderId="0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5C9C7-796F-4958-8F7C-DFBC6CDB5471}">
  <sheetPr>
    <pageSetUpPr fitToPage="1"/>
  </sheetPr>
  <dimension ref="A1:G61"/>
  <sheetViews>
    <sheetView tabSelected="1" zoomScaleNormal="100" zoomScaleSheetLayoutView="100" workbookViewId="0">
      <selection activeCell="B7" sqref="B7"/>
    </sheetView>
  </sheetViews>
  <sheetFormatPr defaultRowHeight="12.75" x14ac:dyDescent="0.2"/>
  <cols>
    <col min="1" max="1" width="10.85546875" style="31" bestFit="1" customWidth="1"/>
    <col min="2" max="2" width="56.42578125" style="31" bestFit="1" customWidth="1"/>
    <col min="3" max="3" width="33.28515625" style="31" bestFit="1" customWidth="1"/>
    <col min="4" max="5" width="15.7109375" style="31" customWidth="1"/>
    <col min="6" max="6" width="41.28515625" style="31" bestFit="1" customWidth="1"/>
    <col min="7" max="7" width="9.140625" style="31"/>
    <col min="8" max="8" width="9.140625" style="31" customWidth="1"/>
    <col min="9" max="16384" width="9.140625" style="31"/>
  </cols>
  <sheetData>
    <row r="1" spans="1:6" s="3" customFormat="1" ht="25.5" x14ac:dyDescent="0.2">
      <c r="A1" s="1" t="s">
        <v>5</v>
      </c>
      <c r="B1" s="1" t="s">
        <v>9</v>
      </c>
      <c r="C1" s="1" t="s">
        <v>19</v>
      </c>
      <c r="D1" s="1" t="s">
        <v>6</v>
      </c>
      <c r="E1" s="2" t="s">
        <v>17</v>
      </c>
      <c r="F1" s="1" t="s">
        <v>56</v>
      </c>
    </row>
    <row r="2" spans="1:6" s="8" customFormat="1" ht="15" customHeight="1" x14ac:dyDescent="0.25">
      <c r="A2" s="4" t="s">
        <v>8</v>
      </c>
      <c r="B2" s="4" t="s">
        <v>3</v>
      </c>
      <c r="C2" s="4" t="s">
        <v>10</v>
      </c>
      <c r="D2" s="5">
        <v>23566.79</v>
      </c>
      <c r="E2" s="6">
        <v>15801</v>
      </c>
      <c r="F2" s="7" t="s">
        <v>42</v>
      </c>
    </row>
    <row r="3" spans="1:6" s="8" customFormat="1" ht="15" customHeight="1" x14ac:dyDescent="0.25">
      <c r="A3" s="4" t="s">
        <v>8</v>
      </c>
      <c r="B3" s="4" t="s">
        <v>37</v>
      </c>
      <c r="C3" s="4" t="s">
        <v>10</v>
      </c>
      <c r="D3" s="9" t="s">
        <v>38</v>
      </c>
      <c r="E3" s="6">
        <v>2597</v>
      </c>
      <c r="F3" s="7" t="s">
        <v>43</v>
      </c>
    </row>
    <row r="4" spans="1:6" s="8" customFormat="1" ht="15" customHeight="1" x14ac:dyDescent="0.25">
      <c r="A4" s="4" t="s">
        <v>8</v>
      </c>
      <c r="B4" s="4" t="s">
        <v>61</v>
      </c>
      <c r="C4" s="4" t="s">
        <v>10</v>
      </c>
      <c r="D4" s="5">
        <v>9009.91</v>
      </c>
      <c r="E4" s="6">
        <v>1937</v>
      </c>
      <c r="F4" s="7" t="s">
        <v>44</v>
      </c>
    </row>
    <row r="5" spans="1:6" s="8" customFormat="1" ht="15" customHeight="1" x14ac:dyDescent="0.25">
      <c r="A5" s="4" t="s">
        <v>8</v>
      </c>
      <c r="B5" s="4" t="s">
        <v>59</v>
      </c>
      <c r="C5" s="4" t="s">
        <v>10</v>
      </c>
      <c r="D5" s="5">
        <v>347.23</v>
      </c>
      <c r="E5" s="6">
        <v>3322</v>
      </c>
      <c r="F5" s="10" t="s">
        <v>16</v>
      </c>
    </row>
    <row r="6" spans="1:6" s="8" customFormat="1" ht="15" customHeight="1" x14ac:dyDescent="0.25">
      <c r="A6" s="4" t="s">
        <v>8</v>
      </c>
      <c r="B6" s="4" t="s">
        <v>60</v>
      </c>
      <c r="C6" s="4" t="s">
        <v>10</v>
      </c>
      <c r="D6" s="9">
        <v>292.27999999999997</v>
      </c>
      <c r="E6" s="6">
        <v>2474</v>
      </c>
      <c r="F6" s="10" t="s">
        <v>16</v>
      </c>
    </row>
    <row r="7" spans="1:6" s="8" customFormat="1" ht="15" customHeight="1" x14ac:dyDescent="0.25">
      <c r="A7" s="4" t="s">
        <v>8</v>
      </c>
      <c r="B7" s="4" t="s">
        <v>4</v>
      </c>
      <c r="C7" s="4" t="s">
        <v>10</v>
      </c>
      <c r="D7" s="5">
        <v>260.5</v>
      </c>
      <c r="E7" s="6">
        <v>426</v>
      </c>
      <c r="F7" s="10" t="s">
        <v>0</v>
      </c>
    </row>
    <row r="8" spans="1:6" s="8" customFormat="1" ht="15" customHeight="1" x14ac:dyDescent="0.25">
      <c r="A8" s="4" t="s">
        <v>8</v>
      </c>
      <c r="B8" s="4" t="s">
        <v>57</v>
      </c>
      <c r="C8" s="4" t="s">
        <v>10</v>
      </c>
      <c r="D8" s="9" t="s">
        <v>58</v>
      </c>
      <c r="E8" s="6" t="s">
        <v>63</v>
      </c>
      <c r="F8" s="10" t="s">
        <v>55</v>
      </c>
    </row>
    <row r="9" spans="1:6" s="8" customFormat="1" ht="15" customHeight="1" x14ac:dyDescent="0.25">
      <c r="A9" s="4" t="s">
        <v>8</v>
      </c>
      <c r="B9" s="4" t="s">
        <v>57</v>
      </c>
      <c r="C9" s="4" t="s">
        <v>53</v>
      </c>
      <c r="D9" s="11" t="s">
        <v>54</v>
      </c>
      <c r="E9" s="12" t="s">
        <v>64</v>
      </c>
      <c r="F9" s="10" t="s">
        <v>55</v>
      </c>
    </row>
    <row r="10" spans="1:6" s="8" customFormat="1" ht="15" customHeight="1" x14ac:dyDescent="0.25">
      <c r="A10" s="4" t="s">
        <v>8</v>
      </c>
      <c r="B10" s="4" t="s">
        <v>57</v>
      </c>
      <c r="C10" s="4" t="s">
        <v>11</v>
      </c>
      <c r="D10" s="9">
        <v>3</v>
      </c>
      <c r="E10" s="6">
        <v>15</v>
      </c>
      <c r="F10" s="4" t="s">
        <v>2</v>
      </c>
    </row>
    <row r="11" spans="1:6" s="8" customFormat="1" ht="15" customHeight="1" x14ac:dyDescent="0.25">
      <c r="A11" s="4" t="s">
        <v>8</v>
      </c>
      <c r="B11" s="4" t="s">
        <v>4</v>
      </c>
      <c r="C11" s="4" t="s">
        <v>21</v>
      </c>
      <c r="D11" s="13">
        <v>110.43</v>
      </c>
      <c r="E11" s="14">
        <v>105</v>
      </c>
      <c r="F11" s="4" t="s">
        <v>0</v>
      </c>
    </row>
    <row r="12" spans="1:6" s="8" customFormat="1" ht="15" customHeight="1" x14ac:dyDescent="0.25">
      <c r="A12" s="4" t="s">
        <v>8</v>
      </c>
      <c r="B12" s="4" t="s">
        <v>12</v>
      </c>
      <c r="C12" s="4" t="s">
        <v>21</v>
      </c>
      <c r="D12" s="13">
        <v>198.89</v>
      </c>
      <c r="E12" s="14">
        <v>142.26</v>
      </c>
      <c r="F12" s="7" t="s">
        <v>43</v>
      </c>
    </row>
    <row r="13" spans="1:6" s="8" customFormat="1" ht="15" customHeight="1" x14ac:dyDescent="0.25">
      <c r="A13" s="4" t="s">
        <v>7</v>
      </c>
      <c r="B13" s="4" t="s">
        <v>24</v>
      </c>
      <c r="C13" s="4" t="s">
        <v>10</v>
      </c>
      <c r="D13" s="5">
        <v>225</v>
      </c>
      <c r="E13" s="6">
        <v>126166193</v>
      </c>
      <c r="F13" s="7" t="s">
        <v>18</v>
      </c>
    </row>
    <row r="14" spans="1:6" s="8" customFormat="1" ht="15" customHeight="1" x14ac:dyDescent="0.25">
      <c r="A14" s="4" t="s">
        <v>7</v>
      </c>
      <c r="B14" s="4" t="s">
        <v>15</v>
      </c>
      <c r="C14" s="4" t="s">
        <v>10</v>
      </c>
      <c r="D14" s="5">
        <v>700.06</v>
      </c>
      <c r="E14" s="6">
        <v>484</v>
      </c>
      <c r="F14" s="4" t="s">
        <v>13</v>
      </c>
    </row>
    <row r="15" spans="1:6" s="8" customFormat="1" ht="15" customHeight="1" x14ac:dyDescent="0.25">
      <c r="A15" s="4" t="s">
        <v>7</v>
      </c>
      <c r="B15" s="4" t="s">
        <v>14</v>
      </c>
      <c r="C15" s="4" t="s">
        <v>10</v>
      </c>
      <c r="D15" s="9">
        <v>374.4</v>
      </c>
      <c r="E15" s="6">
        <v>245</v>
      </c>
      <c r="F15" s="4" t="str">
        <f>F14</f>
        <v>2021 Evaluation results</v>
      </c>
    </row>
    <row r="16" spans="1:6" s="8" customFormat="1" ht="15" customHeight="1" x14ac:dyDescent="0.25">
      <c r="A16" s="4" t="s">
        <v>7</v>
      </c>
      <c r="B16" s="4" t="s">
        <v>62</v>
      </c>
      <c r="C16" s="4" t="s">
        <v>10</v>
      </c>
      <c r="D16" s="5">
        <v>1672.57</v>
      </c>
      <c r="E16" s="6">
        <v>2233</v>
      </c>
      <c r="F16" s="15" t="s">
        <v>13</v>
      </c>
    </row>
    <row r="17" spans="1:6" s="8" customFormat="1" ht="15" customHeight="1" x14ac:dyDescent="0.25">
      <c r="A17" s="4" t="s">
        <v>7</v>
      </c>
      <c r="B17" s="4" t="s">
        <v>22</v>
      </c>
      <c r="C17" s="4" t="s">
        <v>10</v>
      </c>
      <c r="D17" s="5">
        <v>876.44</v>
      </c>
      <c r="E17" s="6">
        <v>927</v>
      </c>
      <c r="F17" s="4" t="s">
        <v>13</v>
      </c>
    </row>
    <row r="18" spans="1:6" s="8" customFormat="1" ht="15" customHeight="1" x14ac:dyDescent="0.25">
      <c r="A18" s="4" t="s">
        <v>7</v>
      </c>
      <c r="B18" s="4" t="s">
        <v>23</v>
      </c>
      <c r="C18" s="4" t="s">
        <v>10</v>
      </c>
      <c r="D18" s="9">
        <v>469.18</v>
      </c>
      <c r="E18" s="6">
        <v>885</v>
      </c>
      <c r="F18" s="4" t="s">
        <v>13</v>
      </c>
    </row>
    <row r="19" spans="1:6" s="8" customFormat="1" ht="15" customHeight="1" x14ac:dyDescent="0.25">
      <c r="A19" s="16" t="s">
        <v>7</v>
      </c>
      <c r="B19" s="4" t="s">
        <v>25</v>
      </c>
      <c r="C19" s="16" t="s">
        <v>10</v>
      </c>
      <c r="D19" s="5">
        <v>1287.73</v>
      </c>
      <c r="E19" s="6">
        <v>463</v>
      </c>
      <c r="F19" s="16" t="s">
        <v>13</v>
      </c>
    </row>
    <row r="20" spans="1:6" s="8" customFormat="1" ht="15" customHeight="1" x14ac:dyDescent="0.25">
      <c r="A20" s="4" t="s">
        <v>7</v>
      </c>
      <c r="B20" s="4" t="s">
        <v>26</v>
      </c>
      <c r="C20" s="4" t="s">
        <v>10</v>
      </c>
      <c r="D20" s="9">
        <v>369.31</v>
      </c>
      <c r="E20" s="6">
        <v>58</v>
      </c>
      <c r="F20" s="4" t="s">
        <v>13</v>
      </c>
    </row>
    <row r="21" spans="1:6" s="8" customFormat="1" ht="15" customHeight="1" x14ac:dyDescent="0.25">
      <c r="A21" s="16" t="s">
        <v>7</v>
      </c>
      <c r="B21" s="4" t="s">
        <v>27</v>
      </c>
      <c r="C21" s="16" t="s">
        <v>10</v>
      </c>
      <c r="D21" s="17">
        <v>413.18</v>
      </c>
      <c r="E21" s="6">
        <v>791</v>
      </c>
      <c r="F21" s="16" t="s">
        <v>13</v>
      </c>
    </row>
    <row r="22" spans="1:6" s="8" customFormat="1" ht="15" customHeight="1" x14ac:dyDescent="0.25">
      <c r="A22" s="4" t="s">
        <v>7</v>
      </c>
      <c r="B22" s="4" t="s">
        <v>28</v>
      </c>
      <c r="C22" s="4" t="s">
        <v>10</v>
      </c>
      <c r="D22" s="9">
        <v>195.32380690549536</v>
      </c>
      <c r="E22" s="6">
        <v>515</v>
      </c>
      <c r="F22" s="4" t="s">
        <v>13</v>
      </c>
    </row>
    <row r="23" spans="1:6" s="8" customFormat="1" ht="15" customHeight="1" x14ac:dyDescent="0.25">
      <c r="A23" s="16" t="s">
        <v>7</v>
      </c>
      <c r="B23" s="4" t="s">
        <v>29</v>
      </c>
      <c r="C23" s="16" t="s">
        <v>10</v>
      </c>
      <c r="D23" s="18">
        <v>1131.6199999999999</v>
      </c>
      <c r="E23" s="6">
        <v>1350</v>
      </c>
      <c r="F23" s="16" t="s">
        <v>13</v>
      </c>
    </row>
    <row r="24" spans="1:6" s="8" customFormat="1" ht="15" customHeight="1" x14ac:dyDescent="0.25">
      <c r="A24" s="4" t="s">
        <v>7</v>
      </c>
      <c r="B24" s="4" t="s">
        <v>30</v>
      </c>
      <c r="C24" s="4" t="s">
        <v>10</v>
      </c>
      <c r="D24" s="9">
        <v>206.2</v>
      </c>
      <c r="E24" s="6">
        <v>1050</v>
      </c>
      <c r="F24" s="4" t="s">
        <v>13</v>
      </c>
    </row>
    <row r="25" spans="1:6" s="8" customFormat="1" ht="15" customHeight="1" x14ac:dyDescent="0.25">
      <c r="A25" s="16" t="s">
        <v>7</v>
      </c>
      <c r="B25" s="4" t="s">
        <v>45</v>
      </c>
      <c r="C25" s="16" t="s">
        <v>10</v>
      </c>
      <c r="D25" s="18">
        <f>1332.75/34.4</f>
        <v>38.742732558139537</v>
      </c>
      <c r="E25" s="19">
        <v>33.1</v>
      </c>
      <c r="F25" s="16" t="s">
        <v>13</v>
      </c>
    </row>
    <row r="26" spans="1:6" s="8" customFormat="1" ht="15" customHeight="1" x14ac:dyDescent="0.25">
      <c r="A26" s="16" t="s">
        <v>7</v>
      </c>
      <c r="B26" s="4" t="s">
        <v>46</v>
      </c>
      <c r="C26" s="16" t="s">
        <v>10</v>
      </c>
      <c r="D26" s="18">
        <f>761.26/7.8</f>
        <v>97.597435897435901</v>
      </c>
      <c r="E26" s="19">
        <v>36.4</v>
      </c>
      <c r="F26" s="16" t="s">
        <v>13</v>
      </c>
    </row>
    <row r="27" spans="1:6" s="8" customFormat="1" ht="15" customHeight="1" x14ac:dyDescent="0.25">
      <c r="A27" s="16" t="s">
        <v>7</v>
      </c>
      <c r="B27" s="4" t="s">
        <v>36</v>
      </c>
      <c r="C27" s="16" t="s">
        <v>10</v>
      </c>
      <c r="D27" s="9">
        <f t="shared" ref="D27:D32" si="0">D19</f>
        <v>1287.73</v>
      </c>
      <c r="E27" s="6">
        <v>549</v>
      </c>
      <c r="F27" s="16" t="s">
        <v>13</v>
      </c>
    </row>
    <row r="28" spans="1:6" s="8" customFormat="1" ht="15" customHeight="1" x14ac:dyDescent="0.25">
      <c r="A28" s="4" t="s">
        <v>7</v>
      </c>
      <c r="B28" s="4" t="s">
        <v>31</v>
      </c>
      <c r="C28" s="4" t="s">
        <v>10</v>
      </c>
      <c r="D28" s="9">
        <f t="shared" si="0"/>
        <v>369.31</v>
      </c>
      <c r="E28" s="6">
        <v>46</v>
      </c>
      <c r="F28" s="4" t="s">
        <v>13</v>
      </c>
    </row>
    <row r="29" spans="1:6" s="8" customFormat="1" ht="15" customHeight="1" x14ac:dyDescent="0.25">
      <c r="A29" s="16" t="s">
        <v>7</v>
      </c>
      <c r="B29" s="4" t="s">
        <v>32</v>
      </c>
      <c r="C29" s="16" t="s">
        <v>10</v>
      </c>
      <c r="D29" s="18">
        <f t="shared" si="0"/>
        <v>413.18</v>
      </c>
      <c r="E29" s="6">
        <v>1005</v>
      </c>
      <c r="F29" s="16" t="s">
        <v>13</v>
      </c>
    </row>
    <row r="30" spans="1:6" s="8" customFormat="1" ht="15" customHeight="1" x14ac:dyDescent="0.25">
      <c r="A30" s="4" t="s">
        <v>7</v>
      </c>
      <c r="B30" s="4" t="s">
        <v>33</v>
      </c>
      <c r="C30" s="4" t="s">
        <v>10</v>
      </c>
      <c r="D30" s="9">
        <f t="shared" si="0"/>
        <v>195.32380690549536</v>
      </c>
      <c r="E30" s="6">
        <v>441</v>
      </c>
      <c r="F30" s="4" t="s">
        <v>13</v>
      </c>
    </row>
    <row r="31" spans="1:6" s="8" customFormat="1" ht="15" customHeight="1" x14ac:dyDescent="0.25">
      <c r="A31" s="16" t="s">
        <v>7</v>
      </c>
      <c r="B31" s="4" t="s">
        <v>40</v>
      </c>
      <c r="C31" s="4" t="s">
        <v>10</v>
      </c>
      <c r="D31" s="5">
        <f t="shared" si="0"/>
        <v>1131.6199999999999</v>
      </c>
      <c r="E31" s="6">
        <v>900</v>
      </c>
      <c r="F31" s="16" t="s">
        <v>13</v>
      </c>
    </row>
    <row r="32" spans="1:6" s="8" customFormat="1" ht="15" customHeight="1" x14ac:dyDescent="0.25">
      <c r="A32" s="4" t="s">
        <v>7</v>
      </c>
      <c r="B32" s="4" t="s">
        <v>41</v>
      </c>
      <c r="C32" s="4" t="s">
        <v>10</v>
      </c>
      <c r="D32" s="9">
        <f t="shared" si="0"/>
        <v>206.2</v>
      </c>
      <c r="E32" s="6">
        <v>700</v>
      </c>
      <c r="F32" s="4" t="s">
        <v>13</v>
      </c>
    </row>
    <row r="33" spans="1:7" s="8" customFormat="1" ht="15" customHeight="1" x14ac:dyDescent="0.25">
      <c r="A33" s="16" t="s">
        <v>7</v>
      </c>
      <c r="B33" s="4" t="s">
        <v>34</v>
      </c>
      <c r="C33" s="16" t="s">
        <v>10</v>
      </c>
      <c r="D33" s="17">
        <v>385.45</v>
      </c>
      <c r="E33" s="6">
        <v>293</v>
      </c>
      <c r="F33" s="16" t="s">
        <v>13</v>
      </c>
    </row>
    <row r="34" spans="1:7" s="8" customFormat="1" ht="15" customHeight="1" x14ac:dyDescent="0.25">
      <c r="A34" s="16" t="s">
        <v>7</v>
      </c>
      <c r="B34" s="4" t="s">
        <v>39</v>
      </c>
      <c r="C34" s="16" t="s">
        <v>10</v>
      </c>
      <c r="D34" s="18">
        <v>38.700000000000003</v>
      </c>
      <c r="E34" s="6">
        <v>32</v>
      </c>
      <c r="F34" s="16" t="s">
        <v>13</v>
      </c>
    </row>
    <row r="35" spans="1:7" s="8" customFormat="1" ht="15" customHeight="1" x14ac:dyDescent="0.25">
      <c r="A35" s="4" t="s">
        <v>7</v>
      </c>
      <c r="B35" s="4" t="s">
        <v>49</v>
      </c>
      <c r="C35" s="4" t="s">
        <v>20</v>
      </c>
      <c r="D35" s="11">
        <f>D37</f>
        <v>0.22789999999999999</v>
      </c>
      <c r="E35" s="12">
        <v>7.0000000000000007E-2</v>
      </c>
      <c r="F35" s="4" t="s">
        <v>51</v>
      </c>
    </row>
    <row r="36" spans="1:7" s="8" customFormat="1" ht="15" customHeight="1" x14ac:dyDescent="0.25">
      <c r="A36" s="4" t="s">
        <v>7</v>
      </c>
      <c r="B36" s="4" t="s">
        <v>50</v>
      </c>
      <c r="C36" s="4" t="s">
        <v>20</v>
      </c>
      <c r="D36" s="20">
        <f>D35</f>
        <v>0.22789999999999999</v>
      </c>
      <c r="E36" s="12">
        <f>E35</f>
        <v>7.0000000000000007E-2</v>
      </c>
      <c r="F36" s="4" t="s">
        <v>52</v>
      </c>
    </row>
    <row r="37" spans="1:7" s="8" customFormat="1" ht="15" customHeight="1" x14ac:dyDescent="0.25">
      <c r="A37" s="16" t="s">
        <v>7</v>
      </c>
      <c r="B37" s="4" t="s">
        <v>47</v>
      </c>
      <c r="C37" s="16" t="s">
        <v>20</v>
      </c>
      <c r="D37" s="11">
        <v>0.22789999999999999</v>
      </c>
      <c r="E37" s="21">
        <v>8.8999999999999996E-2</v>
      </c>
      <c r="F37" s="16" t="s">
        <v>13</v>
      </c>
      <c r="G37" s="22"/>
    </row>
    <row r="38" spans="1:7" s="8" customFormat="1" ht="15" customHeight="1" x14ac:dyDescent="0.25">
      <c r="A38" s="4" t="s">
        <v>7</v>
      </c>
      <c r="B38" s="4" t="s">
        <v>48</v>
      </c>
      <c r="C38" s="4" t="s">
        <v>20</v>
      </c>
      <c r="D38" s="20">
        <v>0.12186595371339604</v>
      </c>
      <c r="E38" s="21">
        <v>8.8999999999999996E-2</v>
      </c>
      <c r="F38" s="4" t="s">
        <v>13</v>
      </c>
    </row>
    <row r="39" spans="1:7" s="8" customFormat="1" ht="15" customHeight="1" x14ac:dyDescent="0.25">
      <c r="A39" s="16" t="s">
        <v>7</v>
      </c>
      <c r="B39" s="4" t="s">
        <v>62</v>
      </c>
      <c r="C39" s="16" t="s">
        <v>20</v>
      </c>
      <c r="D39" s="23">
        <v>0.16669999999999999</v>
      </c>
      <c r="E39" s="12">
        <v>0.17</v>
      </c>
      <c r="F39" s="24" t="s">
        <v>13</v>
      </c>
    </row>
    <row r="40" spans="1:7" s="8" customFormat="1" ht="15" customHeight="1" x14ac:dyDescent="0.25">
      <c r="A40" s="16" t="s">
        <v>7</v>
      </c>
      <c r="B40" s="4" t="s">
        <v>22</v>
      </c>
      <c r="C40" s="16" t="s">
        <v>20</v>
      </c>
      <c r="D40" s="23">
        <v>0.10829999999999999</v>
      </c>
      <c r="E40" s="21">
        <v>0.106</v>
      </c>
      <c r="F40" s="16" t="s">
        <v>13</v>
      </c>
    </row>
    <row r="41" spans="1:7" s="8" customFormat="1" ht="15" customHeight="1" x14ac:dyDescent="0.25">
      <c r="A41" s="16" t="s">
        <v>7</v>
      </c>
      <c r="B41" s="4" t="s">
        <v>23</v>
      </c>
      <c r="C41" s="16" t="s">
        <v>20</v>
      </c>
      <c r="D41" s="23">
        <v>5.8000000000000003E-2</v>
      </c>
      <c r="E41" s="21">
        <v>0.10100000000000001</v>
      </c>
      <c r="F41" s="16" t="s">
        <v>13</v>
      </c>
    </row>
    <row r="42" spans="1:7" s="8" customFormat="1" ht="15" customHeight="1" x14ac:dyDescent="0.25">
      <c r="A42" s="16" t="s">
        <v>7</v>
      </c>
      <c r="B42" s="4" t="s">
        <v>25</v>
      </c>
      <c r="C42" s="16" t="s">
        <v>20</v>
      </c>
      <c r="D42" s="23">
        <v>0.2658296470065637</v>
      </c>
      <c r="E42" s="12">
        <v>0.04</v>
      </c>
      <c r="F42" s="16" t="s">
        <v>13</v>
      </c>
    </row>
    <row r="43" spans="1:7" s="8" customFormat="1" ht="15" customHeight="1" x14ac:dyDescent="0.25">
      <c r="A43" s="16" t="s">
        <v>7</v>
      </c>
      <c r="B43" s="4" t="s">
        <v>35</v>
      </c>
      <c r="C43" s="16" t="s">
        <v>20</v>
      </c>
      <c r="D43" s="25">
        <v>7.6237104840137321E-2</v>
      </c>
      <c r="E43" s="12">
        <v>0.04</v>
      </c>
      <c r="F43" s="16" t="s">
        <v>13</v>
      </c>
    </row>
    <row r="44" spans="1:7" s="8" customFormat="1" ht="15" customHeight="1" x14ac:dyDescent="0.25">
      <c r="A44" s="16" t="s">
        <v>7</v>
      </c>
      <c r="B44" s="4" t="s">
        <v>27</v>
      </c>
      <c r="C44" s="16" t="s">
        <v>20</v>
      </c>
      <c r="D44" s="23">
        <v>0.13188980299619785</v>
      </c>
      <c r="E44" s="12">
        <v>0.2</v>
      </c>
      <c r="F44" s="16" t="s">
        <v>13</v>
      </c>
    </row>
    <row r="45" spans="1:7" s="8" customFormat="1" ht="15" customHeight="1" x14ac:dyDescent="0.25">
      <c r="A45" s="16" t="s">
        <v>7</v>
      </c>
      <c r="B45" s="4" t="s">
        <v>28</v>
      </c>
      <c r="C45" s="16" t="s">
        <v>20</v>
      </c>
      <c r="D45" s="25">
        <v>6.2348220412722311E-2</v>
      </c>
      <c r="E45" s="12">
        <v>0.2</v>
      </c>
      <c r="F45" s="16" t="s">
        <v>13</v>
      </c>
    </row>
    <row r="46" spans="1:7" s="8" customFormat="1" ht="15" customHeight="1" x14ac:dyDescent="0.25">
      <c r="A46" s="16" t="s">
        <v>7</v>
      </c>
      <c r="B46" s="4" t="s">
        <v>29</v>
      </c>
      <c r="C46" s="16" t="s">
        <v>20</v>
      </c>
      <c r="D46" s="23">
        <v>8.6336668980158307E-2</v>
      </c>
      <c r="E46" s="12">
        <v>0.6</v>
      </c>
      <c r="F46" s="16" t="s">
        <v>13</v>
      </c>
    </row>
    <row r="47" spans="1:7" s="8" customFormat="1" ht="15" customHeight="1" x14ac:dyDescent="0.25">
      <c r="A47" s="16" t="s">
        <v>7</v>
      </c>
      <c r="B47" s="4" t="s">
        <v>30</v>
      </c>
      <c r="C47" s="16" t="s">
        <v>20</v>
      </c>
      <c r="D47" s="25">
        <v>7.0618872484492206E-3</v>
      </c>
      <c r="E47" s="12">
        <v>0.6</v>
      </c>
      <c r="F47" s="16" t="s">
        <v>13</v>
      </c>
    </row>
    <row r="48" spans="1:7" s="8" customFormat="1" ht="15" customHeight="1" x14ac:dyDescent="0.25">
      <c r="A48" s="16" t="s">
        <v>7</v>
      </c>
      <c r="B48" s="4" t="s">
        <v>45</v>
      </c>
      <c r="C48" s="16" t="s">
        <v>20</v>
      </c>
      <c r="D48" s="23">
        <f>0.1326/34.4</f>
        <v>3.8546511627906978E-3</v>
      </c>
      <c r="E48" s="26">
        <v>4.7999999999999996E-3</v>
      </c>
      <c r="F48" s="16" t="s">
        <v>13</v>
      </c>
    </row>
    <row r="49" spans="1:6" s="8" customFormat="1" ht="15" customHeight="1" x14ac:dyDescent="0.25">
      <c r="A49" s="16" t="s">
        <v>7</v>
      </c>
      <c r="B49" s="4" t="s">
        <v>46</v>
      </c>
      <c r="C49" s="16" t="s">
        <v>20</v>
      </c>
      <c r="D49" s="23">
        <f>0.0757/7.8</f>
        <v>9.7051282051282065E-3</v>
      </c>
      <c r="E49" s="26">
        <v>5.3E-3</v>
      </c>
      <c r="F49" s="16" t="s">
        <v>13</v>
      </c>
    </row>
    <row r="50" spans="1:6" s="8" customFormat="1" ht="15" customHeight="1" x14ac:dyDescent="0.25">
      <c r="A50" s="16" t="s">
        <v>7</v>
      </c>
      <c r="B50" s="4" t="s">
        <v>36</v>
      </c>
      <c r="C50" s="16" t="s">
        <v>20</v>
      </c>
      <c r="D50" s="23">
        <v>0.2658296470065637</v>
      </c>
      <c r="E50" s="21">
        <v>3.7999999999999999E-2</v>
      </c>
      <c r="F50" s="16" t="s">
        <v>13</v>
      </c>
    </row>
    <row r="51" spans="1:6" s="8" customFormat="1" ht="15" customHeight="1" x14ac:dyDescent="0.25">
      <c r="A51" s="16" t="s">
        <v>7</v>
      </c>
      <c r="B51" s="4" t="s">
        <v>31</v>
      </c>
      <c r="C51" s="16" t="s">
        <v>20</v>
      </c>
      <c r="D51" s="25">
        <v>7.6237104840137321E-2</v>
      </c>
      <c r="E51" s="21">
        <v>2.5999999999999999E-2</v>
      </c>
      <c r="F51" s="16" t="s">
        <v>13</v>
      </c>
    </row>
    <row r="52" spans="1:6" s="8" customFormat="1" ht="15" customHeight="1" x14ac:dyDescent="0.25">
      <c r="A52" s="16" t="s">
        <v>7</v>
      </c>
      <c r="B52" s="4" t="s">
        <v>32</v>
      </c>
      <c r="C52" s="16" t="s">
        <v>20</v>
      </c>
      <c r="D52" s="23">
        <v>0.13188980299619785</v>
      </c>
      <c r="E52" s="21">
        <v>0.253</v>
      </c>
      <c r="F52" s="16" t="s">
        <v>13</v>
      </c>
    </row>
    <row r="53" spans="1:6" s="8" customFormat="1" ht="15" customHeight="1" x14ac:dyDescent="0.25">
      <c r="A53" s="16" t="s">
        <v>7</v>
      </c>
      <c r="B53" s="4" t="s">
        <v>33</v>
      </c>
      <c r="C53" s="16" t="s">
        <v>20</v>
      </c>
      <c r="D53" s="27">
        <v>6.2348220412722311E-2</v>
      </c>
      <c r="E53" s="21">
        <v>0.253</v>
      </c>
      <c r="F53" s="16" t="s">
        <v>13</v>
      </c>
    </row>
    <row r="54" spans="1:6" s="8" customFormat="1" ht="15" customHeight="1" x14ac:dyDescent="0.25">
      <c r="A54" s="16" t="s">
        <v>7</v>
      </c>
      <c r="B54" s="4" t="s">
        <v>40</v>
      </c>
      <c r="C54" s="16" t="s">
        <v>20</v>
      </c>
      <c r="D54" s="28">
        <v>8.6336668980158307E-2</v>
      </c>
      <c r="E54" s="21">
        <v>0.4</v>
      </c>
      <c r="F54" s="16" t="s">
        <v>13</v>
      </c>
    </row>
    <row r="55" spans="1:6" s="8" customFormat="1" ht="15" customHeight="1" x14ac:dyDescent="0.25">
      <c r="A55" s="16" t="s">
        <v>7</v>
      </c>
      <c r="B55" s="4" t="s">
        <v>41</v>
      </c>
      <c r="C55" s="16" t="s">
        <v>20</v>
      </c>
      <c r="D55" s="27">
        <v>7.0618872484492206E-3</v>
      </c>
      <c r="E55" s="21">
        <v>0.4</v>
      </c>
      <c r="F55" s="16" t="s">
        <v>13</v>
      </c>
    </row>
    <row r="56" spans="1:6" s="8" customFormat="1" ht="15" customHeight="1" x14ac:dyDescent="0.25">
      <c r="A56" s="16" t="s">
        <v>7</v>
      </c>
      <c r="B56" s="4" t="s">
        <v>34</v>
      </c>
      <c r="C56" s="16" t="s">
        <v>20</v>
      </c>
      <c r="D56" s="28">
        <v>0.14249999999999999</v>
      </c>
      <c r="E56" s="21">
        <v>9.7000000000000003E-2</v>
      </c>
      <c r="F56" s="16" t="s">
        <v>13</v>
      </c>
    </row>
    <row r="57" spans="1:6" s="8" customFormat="1" ht="15" customHeight="1" x14ac:dyDescent="0.25">
      <c r="A57" s="16" t="s">
        <v>7</v>
      </c>
      <c r="B57" s="4" t="s">
        <v>39</v>
      </c>
      <c r="C57" s="16" t="s">
        <v>20</v>
      </c>
      <c r="D57" s="28">
        <f>D48</f>
        <v>3.8546511627906978E-3</v>
      </c>
      <c r="E57" s="21">
        <v>4.0000000000000001E-3</v>
      </c>
      <c r="F57" s="16" t="s">
        <v>13</v>
      </c>
    </row>
    <row r="58" spans="1:6" s="8" customFormat="1" ht="15" customHeight="1" x14ac:dyDescent="0.25">
      <c r="A58" s="16" t="s">
        <v>7</v>
      </c>
      <c r="B58" s="4" t="s">
        <v>1</v>
      </c>
      <c r="C58" s="16" t="s">
        <v>21</v>
      </c>
      <c r="D58" s="29">
        <v>4673.21</v>
      </c>
      <c r="E58" s="30">
        <v>600</v>
      </c>
      <c r="F58" s="16" t="s">
        <v>0</v>
      </c>
    </row>
    <row r="61" spans="1:6" x14ac:dyDescent="0.2">
      <c r="B61" s="32"/>
      <c r="C61" s="32"/>
      <c r="D61" s="32"/>
      <c r="E61" s="32"/>
      <c r="F61" s="33"/>
    </row>
  </sheetData>
  <sortState xmlns:xlrd2="http://schemas.microsoft.com/office/spreadsheetml/2017/richdata2" ref="A2:I58">
    <sortCondition ref="A2:A58"/>
    <sortCondition ref="C2:C58"/>
  </sortState>
  <phoneticPr fontId="2" type="noConversion"/>
  <pageMargins left="0.7" right="0.7" top="0.75" bottom="0.75" header="0.3" footer="0.3"/>
  <pageSetup scale="71" fitToHeight="0" orientation="landscape" r:id="rId1"/>
  <headerFooter>
    <oddHeader>&amp;L&amp;"Arial,Regular"Docket No. 44160 &amp;C&amp;"Arial,Regular" 2022 IRP DSM Technical Reference Manual Update</oddHeader>
    <oddFooter>&amp;R&amp;"Arial,Regular" 2022 IRP DSM Technical Reference Manual Update Page &amp;P</oddFoot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2022-01-27T17:01:51Z</dcterms:created>
  <dcterms:modified xsi:type="dcterms:W3CDTF">2022-01-28T22:47:38Z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